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2.3L" sheetId="2" r:id="rId1"/>
  </sheets>
  <definedNames>
    <definedName name="_xlnm.Print_Area" localSheetId="0">'12.3L'!$A$1:$I$103</definedName>
  </definedNames>
  <calcPr calcId="124519"/>
</workbook>
</file>

<file path=xl/calcChain.xml><?xml version="1.0" encoding="utf-8"?>
<calcChain xmlns="http://schemas.openxmlformats.org/spreadsheetml/2006/main">
  <c r="E90" i="2"/>
  <c r="E89"/>
  <c r="E88"/>
  <c r="E87"/>
  <c r="B90"/>
  <c r="B89"/>
  <c r="B88"/>
  <c r="B87"/>
  <c r="C54"/>
  <c r="C90" l="1"/>
  <c r="D90" s="1"/>
  <c r="F90" s="1"/>
  <c r="G90" s="1"/>
  <c r="C89"/>
  <c r="D89" s="1"/>
  <c r="F89" s="1"/>
  <c r="G89" s="1"/>
  <c r="C88"/>
  <c r="D88" s="1"/>
  <c r="F88" s="1"/>
  <c r="G88" s="1"/>
  <c r="C87"/>
  <c r="D87" s="1"/>
  <c r="F87" s="1"/>
  <c r="G87" s="1"/>
  <c r="C56"/>
  <c r="D56" s="1"/>
  <c r="C55"/>
  <c r="D55" s="1"/>
  <c r="E55" s="1"/>
  <c r="I55" s="1"/>
  <c r="D54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<sst xmlns="http://schemas.openxmlformats.org/spreadsheetml/2006/main" count="90" uniqueCount="71">
  <si>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</si>
  <si>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</si>
  <si>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</si>
  <si>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</si>
  <si>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</si>
  <si>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</si>
  <si>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</si>
  <si>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</si>
  <si>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</si>
  <si>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</si>
  <si>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</si>
  <si>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</si>
  <si>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</si>
  <si>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</si>
  <si>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</si>
  <si>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</si>
  <si>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</si>
  <si>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</si>
  <si>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</si>
  <si>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</si>
  <si>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</si>
  <si>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</si>
  <si>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</si>
  <si>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</si>
  <si>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</si>
  <si>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</si>
  <si>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</si>
  <si>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</si>
  <si>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</si>
  <si>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</si>
  <si>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</si>
  <si>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</si>
  <si>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</si>
  <si>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</si>
  <si>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</si>
  <si>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</si>
  <si>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</si>
  <si>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</si>
  <si>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</si>
  <si>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</si>
  <si>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</si>
  <si>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</si>
  <si>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</si>
  <si>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</si>
  <si>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</si>
  <si>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</si>
  <si>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</si>
  <si>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</si>
  <si>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</si>
  <si>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</si>
  <si>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</si>
  <si>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</si>
  <si>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</si>
  <si>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</si>
  <si>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</si>
  <si>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</si>
  <si>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</si>
  <si>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</si>
  <si>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</si>
  <si>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</si>
  <si>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</si>
  <si>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</si>
  <si>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</si>
  <si>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</si>
  <si>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</si>
  <si>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</si>
  <si>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</si>
  <si>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 xml:space="preserve">ทรบ.ปากคลองซอย 12.3 L  </t>
  </si>
  <si>
    <t>12+341</t>
  </si>
  <si>
    <t>N 18º26'00.9''</t>
  </si>
  <si>
    <t>E 099º36'12.8''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</si>
</sst>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12.3L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08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379615836308751"/>
                  <c:y val="0.1176847323053977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'12.3L'!$H$53:$H$56</c:f>
              <c:numCache>
                <c:formatCode>0.000</c:formatCode>
                <c:ptCount val="4"/>
                <c:pt idx="0">
                  <c:v>3.9333333333333331</c:v>
                </c:pt>
                <c:pt idx="1">
                  <c:v>5.0857142857142854</c:v>
                </c:pt>
                <c:pt idx="2">
                  <c:v>7.1999999999999993</c:v>
                </c:pt>
                <c:pt idx="3">
                  <c:v>12.133333333333333</c:v>
                </c:pt>
              </c:numCache>
            </c:numRef>
          </c:xVal>
          <c:yVal>
            <c:numRef>
              <c:f>'12.3L'!$I$53:$I$56</c:f>
              <c:numCache>
                <c:formatCode>0.000</c:formatCode>
                <c:ptCount val="4"/>
                <c:pt idx="0">
                  <c:v>0.13298901350795753</c:v>
                </c:pt>
                <c:pt idx="1">
                  <c:v>0.13526507239912419</c:v>
                </c:pt>
                <c:pt idx="2">
                  <c:v>0.13072936634089988</c:v>
                </c:pt>
                <c:pt idx="3">
                  <c:v>0.10214291497692314</c:v>
                </c:pt>
              </c:numCache>
            </c:numRef>
          </c:yVal>
        </c:ser>
        <c:axId val="106953728"/>
        <c:axId val="108463232"/>
      </c:scatterChart>
      <c:valAx>
        <c:axId val="10695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463232"/>
        <c:crosses val="autoZero"/>
        <c:crossBetween val="midCat"/>
      </c:valAx>
      <c:valAx>
        <c:axId val="108463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95372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241123</xdr:rowOff>
    </xdr:from>
    <xdr:to>
      <xdr:col>5</xdr:col>
      <xdr:colOff>198693</xdr:colOff>
      <xdr:row>11</xdr:row>
      <xdr:rowOff>150736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55328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645154</xdr:colOff>
      <xdr:row>26</xdr:row>
      <xdr:rowOff>134260</xdr:rowOff>
    </xdr:from>
    <xdr:to>
      <xdr:col>6</xdr:col>
      <xdr:colOff>437508</xdr:colOff>
      <xdr:row>33</xdr:row>
      <xdr:rowOff>143035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8768" y="6957624"/>
          <a:ext cx="2831695" cy="1887797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9" zoomScale="110" zoomScalePageLayoutView="110" workbookViewId="0">
      <selection activeCell="E92" sqref="E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64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3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1.5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1.5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1.87</v>
      </c>
      <c r="C53" s="25">
        <f>$G$21</f>
        <v>0.1</v>
      </c>
      <c r="D53" s="25">
        <f>$B53-$C53</f>
        <v>1.77</v>
      </c>
      <c r="E53" s="26">
        <f>SQRT(2*9.81*D53)</f>
        <v>5.8929958425235638</v>
      </c>
      <c r="F53" s="24">
        <v>0.45</v>
      </c>
      <c r="G53" s="27">
        <v>1.587</v>
      </c>
      <c r="H53" s="28">
        <f>D53/F53</f>
        <v>3.9333333333333331</v>
      </c>
      <c r="I53" s="28">
        <f>G53/(($G$16*$G$17)*F53*E53)</f>
        <v>0.13298901350795753</v>
      </c>
    </row>
    <row r="54" spans="1:9">
      <c r="A54" s="29">
        <v>2</v>
      </c>
      <c r="B54" s="30">
        <v>1.88</v>
      </c>
      <c r="C54" s="31">
        <f>$G$21</f>
        <v>0.1</v>
      </c>
      <c r="D54" s="31">
        <f>$B54-$C54</f>
        <v>1.7799999999999998</v>
      </c>
      <c r="E54" s="32">
        <f>SQRT(2*9.81*D54)</f>
        <v>5.9096192770769926</v>
      </c>
      <c r="F54" s="33">
        <v>0.35</v>
      </c>
      <c r="G54" s="34">
        <v>1.2589999999999999</v>
      </c>
      <c r="H54" s="35">
        <f>D54/F54</f>
        <v>5.0857142857142854</v>
      </c>
      <c r="I54" s="35">
        <f>G54/(($G$16*$G$17)*F54*E54)</f>
        <v>0.13526507239912419</v>
      </c>
    </row>
    <row r="55" spans="1:9">
      <c r="A55" s="29">
        <v>3</v>
      </c>
      <c r="B55" s="30">
        <v>1.9</v>
      </c>
      <c r="C55" s="31">
        <f>$G$21</f>
        <v>0.1</v>
      </c>
      <c r="D55" s="31">
        <f>$B55-$C55</f>
        <v>1.7999999999999998</v>
      </c>
      <c r="E55" s="36">
        <f>SQRT(2*9.81*D55)</f>
        <v>5.9427266469189037</v>
      </c>
      <c r="F55" s="30">
        <v>0.25</v>
      </c>
      <c r="G55" s="37">
        <v>0.874</v>
      </c>
      <c r="H55" s="35">
        <f>D55/F55</f>
        <v>7.1999999999999993</v>
      </c>
      <c r="I55" s="35">
        <f>G55/(($G$16*$G$17)*F55*E55)</f>
        <v>0.13072936634089988</v>
      </c>
    </row>
    <row r="56" spans="1:9">
      <c r="A56" s="29">
        <v>4</v>
      </c>
      <c r="B56" s="30">
        <v>1.92</v>
      </c>
      <c r="C56" s="31">
        <f>$G$21</f>
        <v>0.1</v>
      </c>
      <c r="D56" s="31">
        <f>$B56-$C56</f>
        <v>1.8199999999999998</v>
      </c>
      <c r="E56" s="38">
        <f>SQRT(2*9.81*D56)</f>
        <v>5.9756505921949614</v>
      </c>
      <c r="F56" s="39">
        <v>0.15</v>
      </c>
      <c r="G56" s="40">
        <v>0.41199999999999998</v>
      </c>
      <c r="H56" s="35">
        <f>D56/F56</f>
        <v>12.133333333333333</v>
      </c>
      <c r="I56" s="35">
        <f>G56/(($G$16*$G$17)*F56*E56)</f>
        <v>0.10214291497692314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f>B53</f>
        <v>1.87</v>
      </c>
      <c r="C87" s="56">
        <f>$G$21</f>
        <v>0.1</v>
      </c>
      <c r="D87" s="56">
        <f>B87-C87</f>
        <v>1.77</v>
      </c>
      <c r="E87" s="24">
        <f>F53</f>
        <v>0.45</v>
      </c>
      <c r="F87" s="57">
        <f>D87/E87</f>
        <v>3.9333333333333331</v>
      </c>
      <c r="G87" s="58">
        <f>(-0.0041*F87)+0.1541</f>
        <v>0.13797333333333331</v>
      </c>
      <c r="H87" s="86">
        <f>G87*($G$16*$G$17)*E87*(2*9.81*D87)^0.5</f>
        <v>1.6464794664177136</v>
      </c>
      <c r="I87" s="86"/>
    </row>
    <row r="88" spans="1:9" ht="21.2" customHeight="1">
      <c r="A88" s="29">
        <v>2</v>
      </c>
      <c r="B88" s="30">
        <f>B54</f>
        <v>1.88</v>
      </c>
      <c r="C88" s="59">
        <f>$G$21</f>
        <v>0.1</v>
      </c>
      <c r="D88" s="59">
        <f>B88-C88</f>
        <v>1.7799999999999998</v>
      </c>
      <c r="E88" s="33">
        <f>F54</f>
        <v>0.35</v>
      </c>
      <c r="F88" s="60">
        <f>D88/E88</f>
        <v>5.0857142857142854</v>
      </c>
      <c r="G88" s="60">
        <f t="shared" ref="G88:G90" si="0">(-0.0041*F88)+0.1541</f>
        <v>0.13324857142857141</v>
      </c>
      <c r="H88" s="87">
        <f>G88*($G$16*$G$17)*E88*(2*9.81*D88)^0.5</f>
        <v>1.2402311140126785</v>
      </c>
      <c r="I88" s="87"/>
    </row>
    <row r="89" spans="1:9" ht="21.2" customHeight="1">
      <c r="A89" s="29">
        <v>3</v>
      </c>
      <c r="B89" s="30">
        <f>B55</f>
        <v>1.9</v>
      </c>
      <c r="C89" s="59">
        <f>$G$21</f>
        <v>0.1</v>
      </c>
      <c r="D89" s="59">
        <f>B89-C89</f>
        <v>1.7999999999999998</v>
      </c>
      <c r="E89" s="30">
        <f>F55</f>
        <v>0.25</v>
      </c>
      <c r="F89" s="60">
        <f>D89/E89</f>
        <v>7.1999999999999993</v>
      </c>
      <c r="G89" s="60">
        <f t="shared" si="0"/>
        <v>0.12457999999999998</v>
      </c>
      <c r="H89" s="87">
        <f>G89*($G$16*$G$17)*E89*(2*9.81*D89)^0.5</f>
        <v>0.8328879963823016</v>
      </c>
      <c r="I89" s="87"/>
    </row>
    <row r="90" spans="1:9" ht="21.2" customHeight="1">
      <c r="A90" s="29">
        <v>4</v>
      </c>
      <c r="B90" s="30">
        <f>B56</f>
        <v>1.92</v>
      </c>
      <c r="C90" s="59">
        <f>$G$21</f>
        <v>0.1</v>
      </c>
      <c r="D90" s="59">
        <f>B90-C90</f>
        <v>1.8199999999999998</v>
      </c>
      <c r="E90" s="39">
        <f>F56</f>
        <v>0.15</v>
      </c>
      <c r="F90" s="60">
        <f>D90/E90</f>
        <v>12.133333333333333</v>
      </c>
      <c r="G90" s="61">
        <f t="shared" si="0"/>
        <v>0.10435333333333333</v>
      </c>
      <c r="H90" s="87">
        <f>G90*($G$16*$G$17)*E90*(2*9.81*D90)^0.5</f>
        <v>0.42091586423832472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12.3L</vt:lpstr>
      <vt:lpstr>'12.3L'!Print_Area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2015-11-06T03:56:16Z</cp:lastPrinted>
  <dcterms:created xsi:type="dcterms:W3CDTF">2012-08-31T03:29:15Z</dcterms:created>
  <dcterms:modified xsi:type="dcterms:W3CDTF">2015-11-06T03:56:16Z</dcterms:modified>
</cp:coreProperties>
</file>